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tdocs\materials\17NIU\"/>
    </mc:Choice>
  </mc:AlternateContent>
  <bookViews>
    <workbookView xWindow="0" yWindow="0" windowWidth="28800" windowHeight="14010" activeTab="4"/>
  </bookViews>
  <sheets>
    <sheet name="Problem 1" sheetId="1" r:id="rId1"/>
    <sheet name="Problem 2" sheetId="3" r:id="rId2"/>
    <sheet name="Problem 3" sheetId="4" r:id="rId3"/>
    <sheet name="Problem 4" sheetId="5" r:id="rId4"/>
    <sheet name="Problem 5" sheetId="6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C11" i="4"/>
  <c r="C12" i="4"/>
  <c r="B13" i="6" l="1"/>
  <c r="B12" i="6"/>
  <c r="B11" i="6"/>
  <c r="B10" i="6"/>
  <c r="B9" i="6"/>
  <c r="G7" i="6"/>
  <c r="G6" i="6"/>
  <c r="G5" i="6"/>
  <c r="E7" i="6"/>
  <c r="E6" i="6"/>
  <c r="E5" i="6"/>
  <c r="E7" i="5" l="1"/>
  <c r="E6" i="5"/>
  <c r="E5" i="5"/>
  <c r="D7" i="5"/>
  <c r="G7" i="5" s="1"/>
  <c r="D6" i="5"/>
  <c r="G6" i="5" s="1"/>
  <c r="D5" i="5"/>
  <c r="C7" i="4" l="1"/>
  <c r="C6" i="4"/>
  <c r="C5" i="4"/>
  <c r="B14" i="3" l="1"/>
  <c r="B10" i="3"/>
  <c r="B13" i="3"/>
  <c r="B4" i="3"/>
  <c r="B8" i="1"/>
  <c r="B7" i="1"/>
  <c r="H7" i="1" s="1"/>
  <c r="B6" i="1"/>
  <c r="H6" i="1" s="1"/>
  <c r="B5" i="1"/>
  <c r="H5" i="1" s="1"/>
</calcChain>
</file>

<file path=xl/sharedStrings.xml><?xml version="1.0" encoding="utf-8"?>
<sst xmlns="http://schemas.openxmlformats.org/spreadsheetml/2006/main" count="61" uniqueCount="51">
  <si>
    <t>Diameter (mm)</t>
  </si>
  <si>
    <t>T2 (K)</t>
  </si>
  <si>
    <t>T1 (K)</t>
  </si>
  <si>
    <t>e</t>
  </si>
  <si>
    <t>F</t>
  </si>
  <si>
    <t>Q (W)</t>
  </si>
  <si>
    <r>
      <t>Area/m (m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</si>
  <si>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color theme="1"/>
        <rFont val="Symbol"/>
        <family val="1"/>
        <charset val="2"/>
      </rPr>
      <t>s</t>
    </r>
    <r>
      <rPr>
        <b/>
        <sz val="12"/>
        <color theme="1"/>
        <rFont val="Calibri"/>
        <family val="2"/>
        <scheme val="minor"/>
      </rPr>
      <t xml:space="preserve"> (W/m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-K</t>
    </r>
    <r>
      <rPr>
        <b/>
        <vertAlign val="superscript"/>
        <sz val="12"/>
        <color theme="1"/>
        <rFont val="Calibri"/>
        <family val="2"/>
        <scheme val="minor"/>
      </rPr>
      <t>4</t>
    </r>
    <r>
      <rPr>
        <b/>
        <sz val="12"/>
        <color theme="1"/>
        <rFont val="Calibri"/>
        <family val="2"/>
        <scheme val="minor"/>
      </rPr>
      <t>)</t>
    </r>
  </si>
  <si>
    <t>Estimate the radiation heat load per unit length on uninsulated and concentric 80 K, 20 K, and 4.5 K cylindrical surfaces inside a 300 K cylindrical vessel.</t>
  </si>
  <si>
    <t>E</t>
  </si>
  <si>
    <t>W</t>
  </si>
  <si>
    <t>Y</t>
  </si>
  <si>
    <t>S (psi)</t>
  </si>
  <si>
    <t>t (in) eq 3a</t>
  </si>
  <si>
    <t>D (in)</t>
  </si>
  <si>
    <t>P (psi)</t>
  </si>
  <si>
    <t>t (in) eq 3b</t>
  </si>
  <si>
    <t>Using the information on the page at right from the ASME piping code, calculate the required thickness of a stainless steel tube, 6 inches in diameter, 0.083” wall thickness, rated for 20 bar internal pressure.</t>
  </si>
  <si>
    <t>d (in)</t>
  </si>
  <si>
    <t>c</t>
  </si>
  <si>
    <t>T (K)</t>
  </si>
  <si>
    <t>k (W/cm-K)</t>
  </si>
  <si>
    <t>Intgl (W/cm)</t>
  </si>
  <si>
    <t>Using the following table, estimate the thermal conductivity integrals for the material from 300 K to 80 K, 80 K to 4 K, and 300 K to 4 K.</t>
  </si>
  <si>
    <t>Problem 1</t>
  </si>
  <si>
    <t>Problem 2</t>
  </si>
  <si>
    <t>Problem 3</t>
  </si>
  <si>
    <t>Problem 4</t>
  </si>
  <si>
    <t>Diameter (m)</t>
  </si>
  <si>
    <r>
      <t>Area (cyl) (m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</si>
  <si>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r>
      <t>Area (ends) (m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</si>
  <si>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Length (m)</t>
  </si>
  <si>
    <r>
      <t>h (W/m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</si>
  <si>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Estimate the total radiation and residual gas conduction heat 80 K and 4.5 K cylindrical surfaces inside a 300 K cylindrical vessel, 12 m long.</t>
  </si>
  <si>
    <t>Problem 5</t>
  </si>
  <si>
    <t>OD (mm)</t>
  </si>
  <si>
    <t>ID (mm)</t>
  </si>
  <si>
    <t>L1 (mm)</t>
  </si>
  <si>
    <t>Section</t>
  </si>
  <si>
    <t>Intgrl kdT (W/mm)</t>
  </si>
  <si>
    <r>
      <t>Q</t>
    </r>
    <r>
      <rPr>
        <b/>
        <vertAlign val="subscript"/>
        <sz val="12"/>
        <color theme="1"/>
        <rFont val="Calibri"/>
        <family val="2"/>
        <scheme val="minor"/>
      </rPr>
      <t>1</t>
    </r>
  </si>
  <si>
    <r>
      <t>Q</t>
    </r>
    <r>
      <rPr>
        <b/>
        <vertAlign val="subscript"/>
        <sz val="12"/>
        <color theme="1"/>
        <rFont val="Calibri"/>
        <family val="2"/>
        <scheme val="minor"/>
      </rPr>
      <t>2</t>
    </r>
  </si>
  <si>
    <r>
      <t>Q</t>
    </r>
    <r>
      <rPr>
        <b/>
        <vertAlign val="subscript"/>
        <sz val="12"/>
        <color theme="1"/>
        <rFont val="Calibri"/>
        <family val="2"/>
        <scheme val="minor"/>
      </rPr>
      <t>3</t>
    </r>
  </si>
  <si>
    <r>
      <t>Q</t>
    </r>
    <r>
      <rPr>
        <b/>
        <vertAlign val="subscript"/>
        <sz val="12"/>
        <color theme="1"/>
        <rFont val="Calibri"/>
        <family val="2"/>
        <scheme val="minor"/>
      </rPr>
      <t>shield 1</t>
    </r>
  </si>
  <si>
    <r>
      <t>Q</t>
    </r>
    <r>
      <rPr>
        <b/>
        <vertAlign val="subscript"/>
        <sz val="12"/>
        <color theme="1"/>
        <rFont val="Calibri"/>
        <family val="2"/>
        <scheme val="minor"/>
      </rPr>
      <t>shield 2</t>
    </r>
  </si>
  <si>
    <r>
      <t>A (mm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</si>
  <si>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Using the hollow G-11 rod below, estimate the heat flows through the rod sections, Q1 through Q3 and the heat loads to the two shields, Qshield 1 and Qshield 2.</t>
  </si>
  <si>
    <t>Integral (300-80)</t>
  </si>
  <si>
    <t>Integral (80-4)</t>
  </si>
  <si>
    <t>Integral (300-4)</t>
  </si>
  <si>
    <t>W/cm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</si>
</sst>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1"/>
      <charset val="2"/>
      <scheme val="minor"/>
    </font>
    <font>
      <b/>
      <sz val="12"/>
      <color theme="1"/>
      <name val="Symbol"/>
      <family val="1"/>
      <charset val="2"/>
    </font>
    <font>
      <b/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2" borderId="0" xfId="0" applyNumberFormat="1" applyFont="1" applyFill="1" applyAlignment="1">
      <alignment horizontal="center"/>
    </xf>
    <xf numFmtId="11" fontId="2" fillId="2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3" fillId="2" borderId="4" xfId="0" applyFont="1" applyFill="1" applyBorder="1"/>
    <xf numFmtId="165" fontId="2" fillId="2" borderId="5" xfId="0" applyNumberFormat="1" applyFont="1" applyFill="1" applyBorder="1"/>
    <xf numFmtId="0" fontId="3" fillId="2" borderId="6" xfId="0" applyFont="1" applyFill="1" applyBorder="1"/>
    <xf numFmtId="165" fontId="2" fillId="2" borderId="7" xfId="0" applyNumberFormat="1" applyFont="1" applyFill="1" applyBorder="1"/>
    <xf numFmtId="0" fontId="1" fillId="0" borderId="4" xfId="0" applyFont="1" applyBorder="1"/>
    <xf numFmtId="0" fontId="1" fillId="0" borderId="9" xfId="0" applyFont="1" applyBorder="1"/>
    <xf numFmtId="0" fontId="1" fillId="0" borderId="6" xfId="0" applyFont="1" applyBorder="1"/>
    <xf numFmtId="0" fontId="1" fillId="2" borderId="8" xfId="0" applyFont="1" applyFill="1" applyBorder="1"/>
    <xf numFmtId="2" fontId="2" fillId="2" borderId="8" xfId="0" applyNumberFormat="1" applyFont="1" applyFill="1" applyBorder="1"/>
    <xf numFmtId="0" fontId="2" fillId="2" borderId="5" xfId="0" applyFont="1" applyFill="1" applyBorder="1"/>
    <xf numFmtId="0" fontId="1" fillId="2" borderId="0" xfId="0" applyFont="1" applyFill="1" applyBorder="1"/>
    <xf numFmtId="2" fontId="2" fillId="2" borderId="0" xfId="0" applyNumberFormat="1" applyFont="1" applyFill="1" applyBorder="1"/>
    <xf numFmtId="0" fontId="2" fillId="2" borderId="10" xfId="0" applyFont="1" applyFill="1" applyBorder="1"/>
    <xf numFmtId="0" fontId="1" fillId="2" borderId="11" xfId="0" applyFont="1" applyFill="1" applyBorder="1"/>
    <xf numFmtId="2" fontId="2" fillId="2" borderId="11" xfId="0" applyNumberFormat="1" applyFont="1" applyFill="1" applyBorder="1"/>
    <xf numFmtId="0" fontId="2" fillId="2" borderId="7" xfId="0" applyFont="1" applyFill="1" applyBorder="1"/>
    <xf numFmtId="164" fontId="3" fillId="2" borderId="2" xfId="0" applyNumberFormat="1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6" fontId="2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165" fontId="2" fillId="2" borderId="1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Thermal conductivity vs. temperature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'Problem 3'!$A$5:$A$8</c:f>
              <c:numCache>
                <c:formatCode>General</c:formatCode>
                <c:ptCount val="4"/>
                <c:pt idx="0">
                  <c:v>4</c:v>
                </c:pt>
                <c:pt idx="1">
                  <c:v>80</c:v>
                </c:pt>
                <c:pt idx="2">
                  <c:v>200</c:v>
                </c:pt>
                <c:pt idx="3">
                  <c:v>300</c:v>
                </c:pt>
              </c:numCache>
            </c:numRef>
          </c:xVal>
          <c:yVal>
            <c:numRef>
              <c:f>'Problem 3'!$B$5:$B$8</c:f>
              <c:numCache>
                <c:formatCode>General</c:formatCode>
                <c:ptCount val="4"/>
                <c:pt idx="0">
                  <c:v>2.3999999999999998E-3</c:v>
                </c:pt>
                <c:pt idx="1">
                  <c:v>8.3000000000000004E-2</c:v>
                </c:pt>
                <c:pt idx="2">
                  <c:v>0.13</c:v>
                </c:pt>
                <c:pt idx="3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2E-4F5F-8E4E-6A046E24E9C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'Problem 3'!$A$15:$A$38</c:f>
              <c:numCache>
                <c:formatCode>General</c:formatCode>
                <c:ptCount val="24"/>
              </c:numCache>
            </c:numRef>
          </c:xVal>
          <c:yVal>
            <c:numRef>
              <c:f>'Problem 3'!$B$15:$B$38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2E-4F5F-8E4E-6A046E24E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506952"/>
        <c:axId val="139059352"/>
      </c:scatterChart>
      <c:valAx>
        <c:axId val="726506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(K)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59352"/>
        <c:crosses val="autoZero"/>
        <c:crossBetween val="midCat"/>
      </c:valAx>
      <c:valAx>
        <c:axId val="13905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 (W/cm-K)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506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9</xdr:col>
      <xdr:colOff>57719</xdr:colOff>
      <xdr:row>28</xdr:row>
      <xdr:rowOff>39688</xdr:rowOff>
    </xdr:to>
    <xdr:pic>
      <xdr:nvPicPr>
        <xdr:cNvPr id="2" name="Content Placeholder 5">
          <a:extLst>
            <a:ext uri="{FF2B5EF4-FFF2-40B4-BE49-F238E27FC236}">
              <a16:creationId xmlns:a16="http://schemas.microsoft.com/office/drawing/2014/main" id="{552942C6-EE72-41AC-9B7E-2A49BA3BF871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923925"/>
          <a:ext cx="3715319" cy="5059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304800</xdr:colOff>
      <xdr:row>16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0D18DD-E516-4B42-A0ED-2F56456A1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13</xdr:col>
      <xdr:colOff>479777</xdr:colOff>
      <xdr:row>29</xdr:row>
      <xdr:rowOff>121680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3B11E0-9540-4F95-A68C-8D21B033E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1952625"/>
          <a:ext cx="7118702" cy="4522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8"/>
  <sheetViews>
    <sheetView workbookViewId="0">
      <selection activeCell="D10" sqref="D10"/>
    </sheetView>
  </sheetViews>
  <sheetFormatPr defaultRowHeight="15.75"/>
  <cols>
    <col min="1" max="1" width="14.7109375" style="3" bestFit="1" customWidth="1"/>
    <col min="2" max="2" width="13.28515625" style="3" bestFit="1" customWidth="1"/>
    <col min="3" max="3" width="13.42578125" style="3" bestFit="1" customWidth="1"/>
    <col min="4" max="5" width="6.5703125" style="3" bestFit="1" customWidth="1"/>
    <col min="6" max="7" width="5" style="3" bestFit="1" customWidth="1"/>
    <col min="8" max="8" width="13.7109375" style="3" bestFit="1" customWidth="1"/>
    <col min="9" max="16384" width="9.140625" style="3"/>
  </cols>
  <sheetData>
    <row r="1" spans="1:8" ht="18.75">
      <c r="A1" s="46" t="s">
        <v>24</v>
      </c>
      <c r="B1" s="46"/>
      <c r="C1" s="46"/>
      <c r="D1" s="46"/>
      <c r="E1" s="46"/>
      <c r="F1" s="46"/>
      <c r="G1" s="46"/>
      <c r="H1" s="46"/>
    </row>
    <row r="2" spans="1:8" ht="36" customHeight="1">
      <c r="A2" s="45" t="s">
        <v>8</v>
      </c>
      <c r="B2" s="45"/>
      <c r="C2" s="45"/>
      <c r="D2" s="45"/>
      <c r="E2" s="45"/>
      <c r="F2" s="45"/>
      <c r="G2" s="45"/>
      <c r="H2" s="45"/>
    </row>
    <row r="3" spans="1:8" ht="6" customHeight="1" thickBot="1"/>
    <row r="4" spans="1:8" ht="18">
      <c r="A4" s="4" t="s">
        <v>0</v>
      </c>
      <c r="B4" s="4" t="s">
        <v>6</v>
      </c>
      <c r="C4" s="5" t="s">
        <v>7</v>
      </c>
      <c r="D4" s="4" t="s">
        <v>2</v>
      </c>
      <c r="E4" s="4" t="s">
        <v>1</v>
      </c>
      <c r="F4" s="6" t="s">
        <v>3</v>
      </c>
      <c r="G4" s="4" t="s">
        <v>4</v>
      </c>
      <c r="H4" s="17" t="s">
        <v>5</v>
      </c>
    </row>
    <row r="5" spans="1:8">
      <c r="A5" s="2">
        <v>1000</v>
      </c>
      <c r="B5" s="7">
        <f>A5*PI()/1000</f>
        <v>3.1415926535897931</v>
      </c>
      <c r="C5" s="8">
        <v>5.6699999999999998E-8</v>
      </c>
      <c r="D5" s="2">
        <v>300</v>
      </c>
      <c r="E5" s="2">
        <v>80</v>
      </c>
      <c r="F5" s="9">
        <v>0.3</v>
      </c>
      <c r="G5" s="9">
        <v>1</v>
      </c>
      <c r="H5" s="18">
        <f>C5*F5*G5*B5*(D5^4-E5^4)</f>
        <v>430.6629368113567</v>
      </c>
    </row>
    <row r="6" spans="1:8">
      <c r="A6" s="2">
        <v>800</v>
      </c>
      <c r="B6" s="7">
        <f t="shared" ref="B6:B8" si="0">A6*PI()/1000</f>
        <v>2.5132741228718345</v>
      </c>
      <c r="C6" s="8">
        <v>5.6699999999999998E-8</v>
      </c>
      <c r="D6" s="2">
        <v>80</v>
      </c>
      <c r="E6" s="2">
        <v>20</v>
      </c>
      <c r="F6" s="9">
        <v>0.3</v>
      </c>
      <c r="G6" s="9">
        <v>1</v>
      </c>
      <c r="H6" s="18">
        <f t="shared" ref="H6:H7" si="1">C6*F6*G6*B6*(D6^4-E6^4)</f>
        <v>1.7442323474660359</v>
      </c>
    </row>
    <row r="7" spans="1:8" ht="16.5" thickBot="1">
      <c r="A7" s="2">
        <v>600</v>
      </c>
      <c r="B7" s="7">
        <f t="shared" si="0"/>
        <v>1.8849555921538759</v>
      </c>
      <c r="C7" s="8">
        <v>5.6699999999999998E-8</v>
      </c>
      <c r="D7" s="2">
        <v>20</v>
      </c>
      <c r="E7" s="2">
        <v>4</v>
      </c>
      <c r="F7" s="9">
        <v>0.3</v>
      </c>
      <c r="G7" s="9">
        <v>1</v>
      </c>
      <c r="H7" s="19">
        <f t="shared" si="1"/>
        <v>5.1218869873826183E-3</v>
      </c>
    </row>
    <row r="8" spans="1:8">
      <c r="A8" s="2">
        <v>400</v>
      </c>
      <c r="B8" s="7">
        <f t="shared" si="0"/>
        <v>1.2566370614359172</v>
      </c>
      <c r="C8" s="8">
        <v>5.6699999999999998E-8</v>
      </c>
      <c r="D8" s="11"/>
      <c r="E8" s="11"/>
      <c r="F8" s="11"/>
      <c r="G8" s="11"/>
      <c r="H8" s="11"/>
    </row>
  </sheetData>
  <mergeCells count="2">
    <mergeCell ref="A2:H2"/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4"/>
  <sheetViews>
    <sheetView workbookViewId="0">
      <selection sqref="A1:H1"/>
    </sheetView>
  </sheetViews>
  <sheetFormatPr defaultRowHeight="15.75"/>
  <cols>
    <col min="1" max="1" width="11.140625" style="3" bestFit="1" customWidth="1"/>
    <col min="2" max="2" width="7.28515625" style="3" bestFit="1" customWidth="1"/>
    <col min="3" max="8" width="9.140625" style="3" customWidth="1"/>
    <col min="9" max="16384" width="9.140625" style="3"/>
  </cols>
  <sheetData>
    <row r="1" spans="1:8" ht="18.75">
      <c r="A1" s="46" t="s">
        <v>25</v>
      </c>
      <c r="B1" s="46"/>
      <c r="C1" s="46"/>
      <c r="D1" s="46"/>
      <c r="E1" s="46"/>
      <c r="F1" s="46"/>
      <c r="G1" s="46"/>
      <c r="H1" s="46"/>
    </row>
    <row r="2" spans="1:8" ht="48" customHeight="1">
      <c r="A2" s="45" t="s">
        <v>17</v>
      </c>
      <c r="B2" s="45"/>
      <c r="C2" s="45"/>
      <c r="D2" s="45"/>
      <c r="E2" s="45"/>
      <c r="F2" s="45"/>
      <c r="G2" s="45"/>
      <c r="H2" s="45"/>
    </row>
    <row r="3" spans="1:8" ht="6" customHeight="1"/>
    <row r="4" spans="1:8">
      <c r="A4" s="4" t="s">
        <v>15</v>
      </c>
      <c r="B4" s="10">
        <f>20*14.5</f>
        <v>290</v>
      </c>
    </row>
    <row r="5" spans="1:8">
      <c r="A5" s="4" t="s">
        <v>14</v>
      </c>
      <c r="B5" s="9">
        <v>6</v>
      </c>
    </row>
    <row r="6" spans="1:8">
      <c r="A6" s="4" t="s">
        <v>12</v>
      </c>
      <c r="B6" s="13">
        <v>16700</v>
      </c>
    </row>
    <row r="7" spans="1:8">
      <c r="A7" s="4" t="s">
        <v>9</v>
      </c>
      <c r="B7" s="10">
        <v>1</v>
      </c>
    </row>
    <row r="8" spans="1:8">
      <c r="A8" s="4" t="s">
        <v>10</v>
      </c>
      <c r="B8" s="10">
        <v>0.8</v>
      </c>
    </row>
    <row r="9" spans="1:8">
      <c r="A9" s="4" t="s">
        <v>11</v>
      </c>
      <c r="B9" s="10">
        <v>1</v>
      </c>
    </row>
    <row r="10" spans="1:8">
      <c r="A10" s="4" t="s">
        <v>18</v>
      </c>
      <c r="B10" s="9">
        <f>B5-2*0.083</f>
        <v>5.8339999999999996</v>
      </c>
    </row>
    <row r="11" spans="1:8">
      <c r="A11" s="4" t="s">
        <v>19</v>
      </c>
      <c r="B11" s="10">
        <v>0</v>
      </c>
    </row>
    <row r="12" spans="1:8" ht="16.5" thickBot="1"/>
    <row r="13" spans="1:8">
      <c r="A13" s="20" t="s">
        <v>13</v>
      </c>
      <c r="B13" s="21">
        <f>(B4*B5)/(2*(B6*B7*B8+B4*B9))</f>
        <v>6.3736263736263732E-2</v>
      </c>
    </row>
    <row r="14" spans="1:8" ht="16.5" thickBot="1">
      <c r="A14" s="22" t="s">
        <v>16</v>
      </c>
      <c r="B14" s="23">
        <f>(B4*(B10+2*B11))/(2*(B6*B7*B8-B4*(1-B9)))</f>
        <v>6.3318113772455081E-2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38"/>
  <sheetViews>
    <sheetView workbookViewId="0">
      <selection sqref="A1:H1"/>
    </sheetView>
  </sheetViews>
  <sheetFormatPr defaultRowHeight="15.75"/>
  <cols>
    <col min="1" max="1" width="5" style="3" bestFit="1" customWidth="1"/>
    <col min="2" max="2" width="11.140625" style="3" bestFit="1" customWidth="1"/>
    <col min="3" max="3" width="13.5703125" style="3" bestFit="1" customWidth="1"/>
    <col min="4" max="8" width="9.140625" style="3" customWidth="1"/>
    <col min="9" max="16384" width="9.140625" style="3"/>
  </cols>
  <sheetData>
    <row r="1" spans="1:8" ht="18.75">
      <c r="A1" s="46" t="s">
        <v>26</v>
      </c>
      <c r="B1" s="46"/>
      <c r="C1" s="46"/>
      <c r="D1" s="46"/>
      <c r="E1" s="46"/>
      <c r="F1" s="46"/>
      <c r="G1" s="46"/>
      <c r="H1" s="46"/>
    </row>
    <row r="2" spans="1:8" ht="48" customHeight="1">
      <c r="A2" s="45" t="s">
        <v>23</v>
      </c>
      <c r="B2" s="45"/>
      <c r="C2" s="45"/>
      <c r="D2" s="45"/>
      <c r="E2" s="45"/>
      <c r="F2" s="45"/>
      <c r="G2" s="45"/>
      <c r="H2" s="45"/>
    </row>
    <row r="3" spans="1:8" ht="6" customHeight="1"/>
    <row r="4" spans="1:8">
      <c r="A4" s="12" t="s">
        <v>20</v>
      </c>
      <c r="B4" s="12" t="s">
        <v>21</v>
      </c>
      <c r="C4" s="4" t="s">
        <v>22</v>
      </c>
    </row>
    <row r="5" spans="1:8">
      <c r="A5" s="1">
        <v>4</v>
      </c>
      <c r="B5" s="1">
        <v>2.3999999999999998E-3</v>
      </c>
      <c r="C5" s="14">
        <f>((B5+B6)/2)*(A6-A5)</f>
        <v>3.2452000000000001</v>
      </c>
    </row>
    <row r="6" spans="1:8">
      <c r="A6" s="1">
        <v>80</v>
      </c>
      <c r="B6" s="1">
        <v>8.3000000000000004E-2</v>
      </c>
      <c r="C6" s="14">
        <f t="shared" ref="C6:C7" si="0">((B6+B7)/2)*(A7-A6)</f>
        <v>12.780000000000001</v>
      </c>
    </row>
    <row r="7" spans="1:8">
      <c r="A7" s="1">
        <v>200</v>
      </c>
      <c r="B7" s="1">
        <v>0.13</v>
      </c>
      <c r="C7" s="14">
        <f t="shared" si="0"/>
        <v>14.000000000000002</v>
      </c>
    </row>
    <row r="8" spans="1:8">
      <c r="A8" s="1">
        <v>300</v>
      </c>
      <c r="B8" s="1">
        <v>0.15</v>
      </c>
      <c r="C8" s="11"/>
    </row>
    <row r="9" spans="1:8" ht="16.5" thickBot="1">
      <c r="A9"/>
      <c r="B9"/>
    </row>
    <row r="10" spans="1:8">
      <c r="A10" s="24" t="s">
        <v>47</v>
      </c>
      <c r="B10" s="27"/>
      <c r="C10" s="28">
        <f>SUM(C6:C7)</f>
        <v>26.78</v>
      </c>
      <c r="D10" s="29" t="s">
        <v>50</v>
      </c>
    </row>
    <row r="11" spans="1:8">
      <c r="A11" s="25" t="s">
        <v>48</v>
      </c>
      <c r="B11" s="30"/>
      <c r="C11" s="31">
        <f>C5</f>
        <v>3.2452000000000001</v>
      </c>
      <c r="D11" s="32" t="s">
        <v>50</v>
      </c>
    </row>
    <row r="12" spans="1:8" ht="16.5" thickBot="1">
      <c r="A12" s="26" t="s">
        <v>49</v>
      </c>
      <c r="B12" s="33"/>
      <c r="C12" s="34">
        <f>SUM(C5:C7)</f>
        <v>30.025200000000005</v>
      </c>
      <c r="D12" s="35" t="s">
        <v>50</v>
      </c>
    </row>
    <row r="13" spans="1:8">
      <c r="A13"/>
      <c r="B13"/>
    </row>
    <row r="14" spans="1:8">
      <c r="A14"/>
      <c r="B14"/>
      <c r="C14"/>
      <c r="D14"/>
    </row>
    <row r="15" spans="1:8">
      <c r="A15"/>
      <c r="B15"/>
      <c r="C15"/>
      <c r="D15"/>
    </row>
    <row r="16" spans="1:8">
      <c r="A16"/>
      <c r="B16"/>
      <c r="C16"/>
      <c r="D16"/>
    </row>
    <row r="17" spans="1:4">
      <c r="A17"/>
      <c r="B17"/>
      <c r="C17"/>
      <c r="D17"/>
    </row>
    <row r="18" spans="1:4">
      <c r="A18"/>
      <c r="B18"/>
      <c r="C18"/>
      <c r="D18"/>
    </row>
    <row r="19" spans="1:4">
      <c r="A19"/>
      <c r="B19"/>
      <c r="C19"/>
      <c r="D19"/>
    </row>
    <row r="20" spans="1:4">
      <c r="A20"/>
      <c r="B20"/>
      <c r="C20"/>
      <c r="D20"/>
    </row>
    <row r="21" spans="1:4">
      <c r="A21"/>
      <c r="B21"/>
      <c r="C21"/>
      <c r="D21"/>
    </row>
    <row r="22" spans="1:4">
      <c r="A22"/>
      <c r="B22"/>
      <c r="C22"/>
      <c r="D22"/>
    </row>
    <row r="23" spans="1:4">
      <c r="A23"/>
      <c r="B23"/>
      <c r="C23"/>
      <c r="D23"/>
    </row>
    <row r="24" spans="1:4">
      <c r="A24"/>
      <c r="B24"/>
      <c r="C24"/>
      <c r="D24"/>
    </row>
    <row r="25" spans="1:4">
      <c r="A25"/>
      <c r="B25"/>
      <c r="C25"/>
      <c r="D25"/>
    </row>
    <row r="26" spans="1:4">
      <c r="A26"/>
      <c r="B26"/>
      <c r="C26"/>
      <c r="D26"/>
    </row>
    <row r="27" spans="1:4">
      <c r="A27"/>
      <c r="B27"/>
      <c r="C27"/>
      <c r="D27"/>
    </row>
    <row r="28" spans="1:4">
      <c r="A28"/>
      <c r="B28"/>
      <c r="C28"/>
      <c r="D28"/>
    </row>
    <row r="29" spans="1:4">
      <c r="A29"/>
      <c r="B29"/>
      <c r="C29"/>
      <c r="D29"/>
    </row>
    <row r="30" spans="1:4">
      <c r="A30"/>
      <c r="B30"/>
      <c r="C30"/>
      <c r="D30"/>
    </row>
    <row r="31" spans="1:4">
      <c r="A31"/>
      <c r="B31"/>
      <c r="C31"/>
      <c r="D31"/>
    </row>
    <row r="32" spans="1:4">
      <c r="A32"/>
      <c r="B32"/>
      <c r="C32"/>
      <c r="D32"/>
    </row>
    <row r="33" spans="1:4">
      <c r="A33"/>
      <c r="B33"/>
      <c r="C33"/>
      <c r="D33"/>
    </row>
    <row r="34" spans="1:4">
      <c r="A34"/>
      <c r="B34"/>
      <c r="C34"/>
      <c r="D34"/>
    </row>
    <row r="35" spans="1:4">
      <c r="A35"/>
      <c r="B35"/>
      <c r="C35"/>
      <c r="D35"/>
    </row>
    <row r="36" spans="1:4">
      <c r="A36"/>
      <c r="B36"/>
      <c r="C36"/>
      <c r="D36"/>
    </row>
    <row r="37" spans="1:4">
      <c r="A37"/>
      <c r="B37"/>
      <c r="C37"/>
      <c r="D37"/>
    </row>
    <row r="38" spans="1:4">
      <c r="A38"/>
      <c r="B38"/>
      <c r="C38"/>
      <c r="D38"/>
    </row>
  </sheetData>
  <mergeCells count="2">
    <mergeCell ref="A1:H1"/>
    <mergeCell ref="A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7"/>
  <sheetViews>
    <sheetView workbookViewId="0">
      <selection sqref="A1:G1"/>
    </sheetView>
  </sheetViews>
  <sheetFormatPr defaultRowHeight="15.75"/>
  <cols>
    <col min="1" max="1" width="5.42578125" style="3" bestFit="1" customWidth="1"/>
    <col min="2" max="2" width="14" style="3" bestFit="1" customWidth="1"/>
    <col min="3" max="3" width="11.5703125" style="3" bestFit="1" customWidth="1"/>
    <col min="4" max="4" width="15.140625" style="3" bestFit="1" customWidth="1"/>
    <col min="5" max="5" width="17" style="3" bestFit="1" customWidth="1"/>
    <col min="6" max="6" width="10.140625" style="3" bestFit="1" customWidth="1"/>
    <col min="7" max="7" width="6.7109375" style="3" bestFit="1" customWidth="1"/>
    <col min="8" max="16384" width="9.140625" style="3"/>
  </cols>
  <sheetData>
    <row r="1" spans="1:7" ht="18.75">
      <c r="A1" s="46" t="s">
        <v>27</v>
      </c>
      <c r="B1" s="46"/>
      <c r="C1" s="46"/>
      <c r="D1" s="46"/>
      <c r="E1" s="46"/>
      <c r="F1" s="46"/>
      <c r="G1" s="46"/>
    </row>
    <row r="2" spans="1:7" ht="36" customHeight="1">
      <c r="A2" s="45" t="s">
        <v>33</v>
      </c>
      <c r="B2" s="45"/>
      <c r="C2" s="45"/>
      <c r="D2" s="45"/>
      <c r="E2" s="45"/>
      <c r="F2" s="45"/>
      <c r="G2" s="45"/>
    </row>
    <row r="3" spans="1:7" ht="6" customHeight="1" thickBot="1"/>
    <row r="4" spans="1:7" ht="18">
      <c r="A4" s="4" t="s">
        <v>20</v>
      </c>
      <c r="B4" s="4" t="s">
        <v>28</v>
      </c>
      <c r="C4" s="4" t="s">
        <v>31</v>
      </c>
      <c r="D4" s="4" t="s">
        <v>29</v>
      </c>
      <c r="E4" s="4" t="s">
        <v>30</v>
      </c>
      <c r="F4" s="4" t="s">
        <v>32</v>
      </c>
      <c r="G4" s="17" t="s">
        <v>5</v>
      </c>
    </row>
    <row r="5" spans="1:7">
      <c r="A5" s="2">
        <v>300</v>
      </c>
      <c r="B5" s="2">
        <v>0.9</v>
      </c>
      <c r="C5" s="2">
        <v>12</v>
      </c>
      <c r="D5" s="16">
        <f>B5*PI()*C5</f>
        <v>33.929200658769766</v>
      </c>
      <c r="E5" s="16">
        <f>PI()*B5^2/4*2</f>
        <v>1.2723450247038663</v>
      </c>
      <c r="F5" s="15"/>
      <c r="G5" s="36"/>
    </row>
    <row r="6" spans="1:7">
      <c r="A6" s="2">
        <v>80</v>
      </c>
      <c r="B6" s="2">
        <v>0.75</v>
      </c>
      <c r="C6" s="2">
        <v>12</v>
      </c>
      <c r="D6" s="16">
        <f t="shared" ref="D6:D7" si="0">B6*PI()*C6</f>
        <v>28.274333882308138</v>
      </c>
      <c r="E6" s="16">
        <f t="shared" ref="E6:E7" si="1">PI()*B6^2/4*2</f>
        <v>0.88357293382212931</v>
      </c>
      <c r="F6" s="9">
        <v>1.5</v>
      </c>
      <c r="G6" s="37">
        <f>(D6+E6)*F6</f>
        <v>43.736860224195404</v>
      </c>
    </row>
    <row r="7" spans="1:7" ht="16.5" thickBot="1">
      <c r="A7" s="2">
        <v>4.5</v>
      </c>
      <c r="B7" s="2">
        <v>0.3</v>
      </c>
      <c r="C7" s="2">
        <v>12</v>
      </c>
      <c r="D7" s="16">
        <f t="shared" si="0"/>
        <v>11.309733552923255</v>
      </c>
      <c r="E7" s="16">
        <f t="shared" si="1"/>
        <v>0.1413716694115407</v>
      </c>
      <c r="F7" s="9">
        <v>0.15</v>
      </c>
      <c r="G7" s="38">
        <f>(D7+E7)*F7</f>
        <v>1.7176657833502194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3"/>
  <sheetViews>
    <sheetView tabSelected="1" workbookViewId="0">
      <selection activeCell="W8" sqref="W8"/>
    </sheetView>
  </sheetViews>
  <sheetFormatPr defaultRowHeight="15.75"/>
  <cols>
    <col min="1" max="1" width="8.28515625" style="3" bestFit="1" customWidth="1"/>
    <col min="2" max="2" width="9.7109375" style="3" bestFit="1" customWidth="1"/>
    <col min="3" max="3" width="8.7109375" style="3" bestFit="1" customWidth="1"/>
    <col min="4" max="4" width="8.85546875" style="3" bestFit="1" customWidth="1"/>
    <col min="5" max="5" width="9" style="3" bestFit="1" customWidth="1"/>
    <col min="6" max="6" width="19.5703125" style="3" bestFit="1" customWidth="1"/>
    <col min="7" max="7" width="7.28515625" style="3" bestFit="1" customWidth="1"/>
    <col min="8" max="16384" width="9.140625" style="3"/>
  </cols>
  <sheetData>
    <row r="1" spans="1:7" ht="18.75">
      <c r="A1" s="46" t="s">
        <v>34</v>
      </c>
      <c r="B1" s="46"/>
      <c r="C1" s="46"/>
      <c r="D1" s="46"/>
      <c r="E1" s="46"/>
      <c r="F1" s="46"/>
      <c r="G1" s="46"/>
    </row>
    <row r="2" spans="1:7" ht="48" customHeight="1">
      <c r="A2" s="45" t="s">
        <v>46</v>
      </c>
      <c r="B2" s="45"/>
      <c r="C2" s="45"/>
      <c r="D2" s="45"/>
      <c r="E2" s="45"/>
      <c r="F2" s="45"/>
      <c r="G2" s="45"/>
    </row>
    <row r="3" spans="1:7" ht="6" customHeight="1"/>
    <row r="4" spans="1:7" ht="18">
      <c r="A4" s="4" t="s">
        <v>38</v>
      </c>
      <c r="B4" s="4" t="s">
        <v>35</v>
      </c>
      <c r="C4" s="4" t="s">
        <v>36</v>
      </c>
      <c r="D4" s="4" t="s">
        <v>37</v>
      </c>
      <c r="E4" s="4" t="s">
        <v>45</v>
      </c>
      <c r="F4" s="4" t="s">
        <v>39</v>
      </c>
      <c r="G4" s="4" t="s">
        <v>5</v>
      </c>
    </row>
    <row r="5" spans="1:7">
      <c r="A5" s="2">
        <v>1</v>
      </c>
      <c r="B5" s="2">
        <v>8</v>
      </c>
      <c r="C5" s="2">
        <v>6</v>
      </c>
      <c r="D5" s="2">
        <v>100</v>
      </c>
      <c r="E5" s="9">
        <f>PI()/4*(B5^2-C5^2)</f>
        <v>21.991148575128552</v>
      </c>
      <c r="F5" s="16">
        <v>0.12</v>
      </c>
      <c r="G5" s="7">
        <f>F5*E5/D5</f>
        <v>2.638937829015426E-2</v>
      </c>
    </row>
    <row r="6" spans="1:7">
      <c r="A6" s="2">
        <v>2</v>
      </c>
      <c r="B6" s="2">
        <v>8</v>
      </c>
      <c r="C6" s="2">
        <v>6</v>
      </c>
      <c r="D6" s="2">
        <v>125</v>
      </c>
      <c r="E6" s="9">
        <f t="shared" ref="E6:E7" si="0">PI()/4*(B6^2-C6^2)</f>
        <v>21.991148575128552</v>
      </c>
      <c r="F6" s="16">
        <v>1.6E-2</v>
      </c>
      <c r="G6" s="7">
        <f t="shared" ref="G6:G7" si="1">F6*E6/D6</f>
        <v>2.8148670176164547E-3</v>
      </c>
    </row>
    <row r="7" spans="1:7">
      <c r="A7" s="2">
        <v>3</v>
      </c>
      <c r="B7" s="2">
        <v>8</v>
      </c>
      <c r="C7" s="2">
        <v>6</v>
      </c>
      <c r="D7" s="2">
        <v>50</v>
      </c>
      <c r="E7" s="9">
        <f t="shared" si="0"/>
        <v>21.991148575128552</v>
      </c>
      <c r="F7" s="16">
        <v>2E-3</v>
      </c>
      <c r="G7" s="7">
        <f t="shared" si="1"/>
        <v>8.7964594300514204E-4</v>
      </c>
    </row>
    <row r="8" spans="1:7" ht="16.5" thickBot="1"/>
    <row r="9" spans="1:7" ht="18.75">
      <c r="A9" s="39" t="s">
        <v>40</v>
      </c>
      <c r="B9" s="42">
        <f>G5</f>
        <v>2.638937829015426E-2</v>
      </c>
      <c r="C9" s="29" t="s">
        <v>10</v>
      </c>
    </row>
    <row r="10" spans="1:7" ht="18.75">
      <c r="A10" s="40" t="s">
        <v>41</v>
      </c>
      <c r="B10" s="43">
        <f>G6</f>
        <v>2.8148670176164547E-3</v>
      </c>
      <c r="C10" s="32" t="s">
        <v>10</v>
      </c>
    </row>
    <row r="11" spans="1:7" ht="18.75">
      <c r="A11" s="40" t="s">
        <v>42</v>
      </c>
      <c r="B11" s="43">
        <f>G7</f>
        <v>8.7964594300514204E-4</v>
      </c>
      <c r="C11" s="32" t="s">
        <v>10</v>
      </c>
    </row>
    <row r="12" spans="1:7" ht="18.75">
      <c r="A12" s="40" t="s">
        <v>43</v>
      </c>
      <c r="B12" s="43">
        <f>B9-B10</f>
        <v>2.3574511272537804E-2</v>
      </c>
      <c r="C12" s="32" t="s">
        <v>10</v>
      </c>
    </row>
    <row r="13" spans="1:7" ht="19.5" thickBot="1">
      <c r="A13" s="41" t="s">
        <v>44</v>
      </c>
      <c r="B13" s="44">
        <f>B10-B11</f>
        <v>1.9352210746113128E-3</v>
      </c>
      <c r="C13" s="35" t="s">
        <v>10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Problem 1</vt:lpstr>
      <vt:lpstr>Problem 2</vt:lpstr>
      <vt:lpstr>Problem 3</vt:lpstr>
      <vt:lpstr>Problem 4</vt:lpstr>
      <vt:lpstr>Problem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H. Nicol</dc:creator>
  <cp:lastModifiedBy>Irina Novitski x2831,3896 13429N</cp:lastModifiedBy>
  <dcterms:created xsi:type="dcterms:W3CDTF">2017-06-13T14:55:42Z</dcterms:created>
  <dcterms:modified xsi:type="dcterms:W3CDTF">2017-08-01T20:32:26Z</dcterms:modified>
</cp:coreProperties>
</file>